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4350" activeTab="0"/>
  </bookViews>
  <sheets>
    <sheet name="Foglio1" sheetId="1" r:id="rId1"/>
  </sheets>
  <definedNames>
    <definedName name="zz95">'Foglio1'!$Q$24</definedName>
    <definedName name="zz99">'Foglio1'!$Q$25</definedName>
  </definedNames>
  <calcPr fullCalcOnLoad="1"/>
</workbook>
</file>

<file path=xl/sharedStrings.xml><?xml version="1.0" encoding="utf-8"?>
<sst xmlns="http://schemas.openxmlformats.org/spreadsheetml/2006/main" count="46" uniqueCount="35">
  <si>
    <t>n. animali positivi nel campione</t>
  </si>
  <si>
    <t>proporz.</t>
  </si>
  <si>
    <t>%</t>
  </si>
  <si>
    <t>Proporzione di animali positivi nel campione:</t>
  </si>
  <si>
    <t>p(t+):</t>
  </si>
  <si>
    <t>Stima della proporzione di animali positivi nella popolazione</t>
  </si>
  <si>
    <t>P(t+):</t>
  </si>
  <si>
    <t>VARIABILITA' DELLA STIMA:</t>
  </si>
  <si>
    <t>varianza(p)</t>
  </si>
  <si>
    <t>errore standard</t>
  </si>
  <si>
    <t>grezzo</t>
  </si>
  <si>
    <t>±</t>
  </si>
  <si>
    <t>Calcolo dei limiti fiduciali:</t>
  </si>
  <si>
    <t>compl100</t>
  </si>
  <si>
    <r>
      <t>dimensione del campione</t>
    </r>
    <r>
      <rPr>
        <sz val="8.5"/>
        <rFont val="MS Sans Serif"/>
        <family val="2"/>
      </rPr>
      <t xml:space="preserve"> (n. animali)</t>
    </r>
  </si>
  <si>
    <t>limite fiduciale 95% inferiore</t>
  </si>
  <si>
    <t>limite fiduciale 95% superiore</t>
  </si>
  <si>
    <t>limite fiduciale 99% inferiore</t>
  </si>
  <si>
    <t>limite fiduciale 99% superiore</t>
  </si>
  <si>
    <t>Limiti fiduciali 95% :</t>
  </si>
  <si>
    <t>Limiti fiduciali 99% :</t>
  </si>
  <si>
    <t>95 inf</t>
  </si>
  <si>
    <t>95 sup</t>
  </si>
  <si>
    <t>100-95inf</t>
  </si>
  <si>
    <t>99inf</t>
  </si>
  <si>
    <t>100-95sup</t>
  </si>
  <si>
    <t>100-99inf</t>
  </si>
  <si>
    <t>99sup</t>
  </si>
  <si>
    <t>100-99sup</t>
  </si>
  <si>
    <t>Stima e intervallo fiduciale</t>
  </si>
  <si>
    <t>Quindi la stima della positività nella popolazione sarà:</t>
  </si>
  <si>
    <t>Seleziona i valori desiderati mediante le barre di scorrimento</t>
  </si>
  <si>
    <t>check limiti fiduc</t>
  </si>
  <si>
    <t>Z95</t>
  </si>
  <si>
    <t>Z99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</si>
</sst>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000000"/>
    <numFmt numFmtId="172" formatCode="0.00000000000"/>
    <numFmt numFmtId="173" formatCode="0.000000"/>
    <numFmt numFmtId="174" formatCode="0.00000"/>
  </numFmts>
  <fonts count="17">
    <font>
      <sz val="10"/>
      <name val="Arial"/>
      <family val="0"/>
    </font>
    <font>
      <sz val="8.5"/>
      <name val="MS Sans Serif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.5"/>
      <name val="MS Sans Serif"/>
      <family val="2"/>
    </font>
    <font>
      <sz val="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.5"/>
      <name val="Arial"/>
      <family val="0"/>
    </font>
    <font>
      <sz val="8.5"/>
      <color indexed="9"/>
      <name val="MS Sans Serif"/>
      <family val="2"/>
    </font>
    <font>
      <sz val="7"/>
      <color indexed="55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7"/>
      <name val="MS Sans Serif"/>
      <family val="2"/>
    </font>
    <font>
      <b/>
      <sz val="10"/>
      <color indexed="9"/>
      <name val="Arial"/>
      <family val="2"/>
    </font>
    <font>
      <sz val="7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right" wrapText="1"/>
      <protection/>
    </xf>
    <xf numFmtId="0" fontId="1" fillId="0" borderId="2" xfId="0" applyFont="1" applyFill="1" applyBorder="1" applyAlignment="1" applyProtection="1">
      <alignment horizontal="right" wrapText="1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2" fontId="1" fillId="2" borderId="3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vertical="center"/>
      <protection/>
    </xf>
    <xf numFmtId="2" fontId="1" fillId="2" borderId="0" xfId="0" applyNumberFormat="1" applyFont="1" applyFill="1" applyBorder="1" applyAlignment="1" applyProtection="1">
      <alignment vertical="center"/>
      <protection/>
    </xf>
    <xf numFmtId="2" fontId="5" fillId="2" borderId="0" xfId="0" applyNumberFormat="1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2" fontId="5" fillId="2" borderId="3" xfId="0" applyNumberFormat="1" applyFont="1" applyFill="1" applyBorder="1" applyAlignment="1" applyProtection="1">
      <alignment horizontal="left" vertical="center"/>
      <protection/>
    </xf>
    <xf numFmtId="9" fontId="4" fillId="0" borderId="0" xfId="0" applyNumberFormat="1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2" fontId="1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70" fontId="5" fillId="2" borderId="0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3" xfId="0" applyFont="1" applyFill="1" applyBorder="1" applyAlignment="1" applyProtection="1">
      <alignment horizontal="right" wrapText="1"/>
      <protection/>
    </xf>
    <xf numFmtId="2" fontId="3" fillId="0" borderId="0" xfId="0" applyNumberFormat="1" applyFont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3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3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3" fillId="3" borderId="4" xfId="0" applyFont="1" applyFill="1" applyBorder="1" applyAlignment="1" applyProtection="1">
      <alignment/>
      <protection locked="0"/>
    </xf>
    <xf numFmtId="0" fontId="13" fillId="3" borderId="5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1425"/>
          <c:w val="0.70675"/>
          <c:h val="0.7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val>
            <c:numRef>
              <c:f>Foglio1!$Q$29:$Q$30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25"/>
          <c:y val="0.152"/>
          <c:w val="0.70725"/>
          <c:h val="0.6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val>
            <c:numRef>
              <c:f>Foglio1!$Q$27:$Q$28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146"/>
          <c:w val="0.668"/>
          <c:h val="0.7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val>
            <c:numRef>
              <c:f>Foglio1!$Q$33:$Q$34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"/>
          <c:y val="0.134"/>
          <c:w val="0.69175"/>
          <c:h val="0.7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val>
            <c:numRef>
              <c:f>Foglio1!$Q$35:$Q$36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66675</xdr:rowOff>
    </xdr:from>
    <xdr:to>
      <xdr:col>3</xdr:col>
      <xdr:colOff>114300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1057275" y="2857500"/>
        <a:ext cx="100965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1</xdr:col>
      <xdr:colOff>428625</xdr:colOff>
      <xdr:row>22</xdr:row>
      <xdr:rowOff>152400</xdr:rowOff>
    </xdr:to>
    <xdr:graphicFrame>
      <xdr:nvGraphicFramePr>
        <xdr:cNvPr id="2" name="Chart 5"/>
        <xdr:cNvGraphicFramePr/>
      </xdr:nvGraphicFramePr>
      <xdr:xfrm>
        <a:off x="19050" y="2867025"/>
        <a:ext cx="1019175" cy="104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16</xdr:row>
      <xdr:rowOff>47625</xdr:rowOff>
    </xdr:from>
    <xdr:to>
      <xdr:col>5</xdr:col>
      <xdr:colOff>0</xdr:colOff>
      <xdr:row>23</xdr:row>
      <xdr:rowOff>47625</xdr:rowOff>
    </xdr:to>
    <xdr:graphicFrame>
      <xdr:nvGraphicFramePr>
        <xdr:cNvPr id="3" name="Chart 7"/>
        <xdr:cNvGraphicFramePr/>
      </xdr:nvGraphicFramePr>
      <xdr:xfrm>
        <a:off x="2181225" y="2838450"/>
        <a:ext cx="1038225" cy="113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552450</xdr:colOff>
      <xdr:row>16</xdr:row>
      <xdr:rowOff>28575</xdr:rowOff>
    </xdr:from>
    <xdr:to>
      <xdr:col>7</xdr:col>
      <xdr:colOff>200025</xdr:colOff>
      <xdr:row>23</xdr:row>
      <xdr:rowOff>66675</xdr:rowOff>
    </xdr:to>
    <xdr:graphicFrame>
      <xdr:nvGraphicFramePr>
        <xdr:cNvPr id="4" name="Chart 8"/>
        <xdr:cNvGraphicFramePr/>
      </xdr:nvGraphicFramePr>
      <xdr:xfrm>
        <a:off x="3200400" y="2819400"/>
        <a:ext cx="990600" cy="117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22</xdr:row>
      <xdr:rowOff>38100</xdr:rowOff>
    </xdr:from>
    <xdr:to>
      <xdr:col>5</xdr:col>
      <xdr:colOff>647700</xdr:colOff>
      <xdr:row>23</xdr:row>
      <xdr:rowOff>38100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657475" y="380047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limiti fiduciali 99%</a:t>
          </a:r>
        </a:p>
      </xdr:txBody>
    </xdr:sp>
    <xdr:clientData/>
  </xdr:twoCellAnchor>
  <xdr:twoCellAnchor>
    <xdr:from>
      <xdr:col>0</xdr:col>
      <xdr:colOff>447675</xdr:colOff>
      <xdr:row>22</xdr:row>
      <xdr:rowOff>28575</xdr:rowOff>
    </xdr:from>
    <xdr:to>
      <xdr:col>2</xdr:col>
      <xdr:colOff>428625</xdr:colOff>
      <xdr:row>23</xdr:row>
      <xdr:rowOff>38100</xdr:rowOff>
    </xdr:to>
    <xdr:sp>
      <xdr:nvSpPr>
        <xdr:cNvPr id="6" name="Testo 9"/>
        <xdr:cNvSpPr txBox="1">
          <a:spLocks noChangeArrowheads="1"/>
        </xdr:cNvSpPr>
      </xdr:nvSpPr>
      <xdr:spPr>
        <a:xfrm>
          <a:off x="447675" y="3790950"/>
          <a:ext cx="1200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limiti fiduciali 95%</a:t>
          </a:r>
        </a:p>
      </xdr:txBody>
    </xdr:sp>
    <xdr:clientData/>
  </xdr:twoCellAnchor>
  <xdr:twoCellAnchor>
    <xdr:from>
      <xdr:col>0</xdr:col>
      <xdr:colOff>304800</xdr:colOff>
      <xdr:row>16</xdr:row>
      <xdr:rowOff>47625</xdr:rowOff>
    </xdr:from>
    <xdr:to>
      <xdr:col>1</xdr:col>
      <xdr:colOff>209550</xdr:colOff>
      <xdr:row>17</xdr:row>
      <xdr:rowOff>57150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304800" y="283845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inferiore</a:t>
          </a:r>
        </a:p>
      </xdr:txBody>
    </xdr:sp>
    <xdr:clientData/>
  </xdr:twoCellAnchor>
  <xdr:twoCellAnchor>
    <xdr:from>
      <xdr:col>2</xdr:col>
      <xdr:colOff>47625</xdr:colOff>
      <xdr:row>16</xdr:row>
      <xdr:rowOff>57150</xdr:rowOff>
    </xdr:from>
    <xdr:to>
      <xdr:col>2</xdr:col>
      <xdr:colOff>647700</xdr:colOff>
      <xdr:row>17</xdr:row>
      <xdr:rowOff>66675</xdr:rowOff>
    </xdr:to>
    <xdr:sp>
      <xdr:nvSpPr>
        <xdr:cNvPr id="8" name="Testo 13"/>
        <xdr:cNvSpPr txBox="1">
          <a:spLocks noChangeArrowheads="1"/>
        </xdr:cNvSpPr>
      </xdr:nvSpPr>
      <xdr:spPr>
        <a:xfrm>
          <a:off x="1266825" y="2847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superiore</a:t>
          </a:r>
        </a:p>
      </xdr:txBody>
    </xdr:sp>
    <xdr:clientData/>
  </xdr:twoCellAnchor>
  <xdr:twoCellAnchor>
    <xdr:from>
      <xdr:col>3</xdr:col>
      <xdr:colOff>533400</xdr:colOff>
      <xdr:row>16</xdr:row>
      <xdr:rowOff>47625</xdr:rowOff>
    </xdr:from>
    <xdr:to>
      <xdr:col>4</xdr:col>
      <xdr:colOff>390525</xdr:colOff>
      <xdr:row>17</xdr:row>
      <xdr:rowOff>66675</xdr:rowOff>
    </xdr:to>
    <xdr:sp>
      <xdr:nvSpPr>
        <xdr:cNvPr id="9" name="Testo 15"/>
        <xdr:cNvSpPr txBox="1">
          <a:spLocks noChangeArrowheads="1"/>
        </xdr:cNvSpPr>
      </xdr:nvSpPr>
      <xdr:spPr>
        <a:xfrm>
          <a:off x="2486025" y="2838450"/>
          <a:ext cx="552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inferiore</a:t>
          </a:r>
        </a:p>
      </xdr:txBody>
    </xdr:sp>
    <xdr:clientData/>
  </xdr:twoCellAnchor>
  <xdr:twoCellAnchor>
    <xdr:from>
      <xdr:col>5</xdr:col>
      <xdr:colOff>114300</xdr:colOff>
      <xdr:row>16</xdr:row>
      <xdr:rowOff>47625</xdr:rowOff>
    </xdr:from>
    <xdr:to>
      <xdr:col>6</xdr:col>
      <xdr:colOff>57150</xdr:colOff>
      <xdr:row>17</xdr:row>
      <xdr:rowOff>47625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3333750" y="283845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superiore</a:t>
          </a:r>
        </a:p>
      </xdr:txBody>
    </xdr:sp>
    <xdr:clientData/>
  </xdr:twoCellAnchor>
  <xdr:oneCellAnchor>
    <xdr:from>
      <xdr:col>14</xdr:col>
      <xdr:colOff>114300</xdr:colOff>
      <xdr:row>6</xdr:row>
      <xdr:rowOff>76200</xdr:rowOff>
    </xdr:from>
    <xdr:ext cx="1971675" cy="428625"/>
    <xdr:sp>
      <xdr:nvSpPr>
        <xdr:cNvPr id="11" name="TextBox 18"/>
        <xdr:cNvSpPr txBox="1">
          <a:spLocks noChangeArrowheads="1"/>
        </xdr:cNvSpPr>
      </xdr:nvSpPr>
      <xdr:spPr>
        <a:xfrm>
          <a:off x="5943600" y="1143000"/>
          <a:ext cx="1971675" cy="428625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Ossia: c'è una probabilità del </a:t>
          </a:r>
          <a:r>
            <a:rPr lang="en-US" cap="none" sz="850" b="1" i="0" u="none" baseline="0">
              <a:latin typeface="MS Sans Serif"/>
              <a:ea typeface="MS Sans Serif"/>
              <a:cs typeface="MS Sans Serif"/>
            </a:rPr>
            <a:t>95%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 che la </a:t>
          </a:r>
          <a:r>
            <a:rPr lang="en-US" cap="none" sz="850" b="1" i="0" u="none" baseline="0">
              <a:latin typeface="MS Sans Serif"/>
              <a:ea typeface="MS Sans Serif"/>
              <a:cs typeface="MS Sans Serif"/>
            </a:rPr>
            <a:t>vera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 caratteristica della popolazione sia compresa fra questi due limiti.</a:t>
          </a:r>
        </a:p>
      </xdr:txBody>
    </xdr:sp>
    <xdr:clientData/>
  </xdr:oneCellAnchor>
  <xdr:oneCellAnchor>
    <xdr:from>
      <xdr:col>14</xdr:col>
      <xdr:colOff>114300</xdr:colOff>
      <xdr:row>18</xdr:row>
      <xdr:rowOff>9525</xdr:rowOff>
    </xdr:from>
    <xdr:ext cx="2009775" cy="428625"/>
    <xdr:sp>
      <xdr:nvSpPr>
        <xdr:cNvPr id="12" name="TextBox 19"/>
        <xdr:cNvSpPr txBox="1">
          <a:spLocks noChangeArrowheads="1"/>
        </xdr:cNvSpPr>
      </xdr:nvSpPr>
      <xdr:spPr>
        <a:xfrm>
          <a:off x="5943600" y="3124200"/>
          <a:ext cx="2009775" cy="428625"/>
        </a:xfrm>
        <a:prstGeom prst="rect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Ossia: c'è una probabilità del </a:t>
          </a:r>
          <a:r>
            <a:rPr lang="en-US" cap="none" sz="850" b="1" i="0" u="none" baseline="0">
              <a:latin typeface="MS Sans Serif"/>
              <a:ea typeface="MS Sans Serif"/>
              <a:cs typeface="MS Sans Serif"/>
            </a:rPr>
            <a:t>99%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 che la </a:t>
          </a:r>
          <a:r>
            <a:rPr lang="en-US" cap="none" sz="850" b="1" i="0" u="none" baseline="0">
              <a:latin typeface="MS Sans Serif"/>
              <a:ea typeface="MS Sans Serif"/>
              <a:cs typeface="MS Sans Serif"/>
            </a:rPr>
            <a:t>vera</a:t>
          </a: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 caratteristica della popolazione sia compresa fra questi due limiti.</a:t>
          </a:r>
        </a:p>
      </xdr:txBody>
    </xdr:sp>
    <xdr:clientData/>
  </xdr:oneCellAnchor>
  <xdr:twoCellAnchor>
    <xdr:from>
      <xdr:col>8</xdr:col>
      <xdr:colOff>9525</xdr:colOff>
      <xdr:row>13</xdr:row>
      <xdr:rowOff>19050</xdr:rowOff>
    </xdr:from>
    <xdr:to>
      <xdr:col>13</xdr:col>
      <xdr:colOff>0</xdr:colOff>
      <xdr:row>13</xdr:row>
      <xdr:rowOff>180975</xdr:rowOff>
    </xdr:to>
    <xdr:sp>
      <xdr:nvSpPr>
        <xdr:cNvPr id="13" name="Rectangle 20"/>
        <xdr:cNvSpPr>
          <a:spLocks/>
        </xdr:cNvSpPr>
      </xdr:nvSpPr>
      <xdr:spPr>
        <a:xfrm>
          <a:off x="4448175" y="2219325"/>
          <a:ext cx="952500" cy="161925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38100</xdr:rowOff>
    </xdr:from>
    <xdr:to>
      <xdr:col>13</xdr:col>
      <xdr:colOff>0</xdr:colOff>
      <xdr:row>14</xdr:row>
      <xdr:rowOff>200025</xdr:rowOff>
    </xdr:to>
    <xdr:sp>
      <xdr:nvSpPr>
        <xdr:cNvPr id="14" name="Rectangle 21"/>
        <xdr:cNvSpPr>
          <a:spLocks/>
        </xdr:cNvSpPr>
      </xdr:nvSpPr>
      <xdr:spPr>
        <a:xfrm>
          <a:off x="4448175" y="2438400"/>
          <a:ext cx="952500" cy="161925"/>
        </a:xfrm>
        <a:prstGeom prst="rect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11</xdr:row>
      <xdr:rowOff>9525</xdr:rowOff>
    </xdr:from>
    <xdr:to>
      <xdr:col>18</xdr:col>
      <xdr:colOff>114300</xdr:colOff>
      <xdr:row>13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5943600" y="1885950"/>
          <a:ext cx="1971675" cy="314325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38100</xdr:rowOff>
    </xdr:from>
    <xdr:to>
      <xdr:col>18</xdr:col>
      <xdr:colOff>133350</xdr:colOff>
      <xdr:row>16</xdr:row>
      <xdr:rowOff>19050</xdr:rowOff>
    </xdr:to>
    <xdr:sp>
      <xdr:nvSpPr>
        <xdr:cNvPr id="16" name="Rectangle 24"/>
        <xdr:cNvSpPr>
          <a:spLocks/>
        </xdr:cNvSpPr>
      </xdr:nvSpPr>
      <xdr:spPr>
        <a:xfrm>
          <a:off x="5943600" y="2438400"/>
          <a:ext cx="1990725" cy="371475"/>
        </a:xfrm>
        <a:prstGeom prst="rect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95250</xdr:colOff>
      <xdr:row>13</xdr:row>
      <xdr:rowOff>114300</xdr:rowOff>
    </xdr:to>
    <xdr:sp>
      <xdr:nvSpPr>
        <xdr:cNvPr id="17" name="Line 25"/>
        <xdr:cNvSpPr>
          <a:spLocks/>
        </xdr:cNvSpPr>
      </xdr:nvSpPr>
      <xdr:spPr>
        <a:xfrm flipV="1">
          <a:off x="5400675" y="2038350"/>
          <a:ext cx="523875" cy="276225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104775</xdr:rowOff>
    </xdr:from>
    <xdr:to>
      <xdr:col>14</xdr:col>
      <xdr:colOff>104775</xdr:colOff>
      <xdr:row>14</xdr:row>
      <xdr:rowOff>209550</xdr:rowOff>
    </xdr:to>
    <xdr:sp>
      <xdr:nvSpPr>
        <xdr:cNvPr id="18" name="Line 26"/>
        <xdr:cNvSpPr>
          <a:spLocks/>
        </xdr:cNvSpPr>
      </xdr:nvSpPr>
      <xdr:spPr>
        <a:xfrm>
          <a:off x="5400675" y="2505075"/>
          <a:ext cx="533400" cy="10477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9</xdr:row>
      <xdr:rowOff>19050</xdr:rowOff>
    </xdr:from>
    <xdr:to>
      <xdr:col>16</xdr:col>
      <xdr:colOff>542925</xdr:colOff>
      <xdr:row>11</xdr:row>
      <xdr:rowOff>9525</xdr:rowOff>
    </xdr:to>
    <xdr:sp>
      <xdr:nvSpPr>
        <xdr:cNvPr id="19" name="AutoShape 27"/>
        <xdr:cNvSpPr>
          <a:spLocks/>
        </xdr:cNvSpPr>
      </xdr:nvSpPr>
      <xdr:spPr>
        <a:xfrm>
          <a:off x="6791325" y="1571625"/>
          <a:ext cx="333375" cy="314325"/>
        </a:xfrm>
        <a:prstGeom prst="upArrow">
          <a:avLst>
            <a:gd name="adj1" fmla="val -10606"/>
            <a:gd name="adj2" fmla="val -24287"/>
          </a:avLst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16</xdr:row>
      <xdr:rowOff>19050</xdr:rowOff>
    </xdr:from>
    <xdr:to>
      <xdr:col>16</xdr:col>
      <xdr:colOff>552450</xdr:colOff>
      <xdr:row>18</xdr:row>
      <xdr:rowOff>9525</xdr:rowOff>
    </xdr:to>
    <xdr:sp>
      <xdr:nvSpPr>
        <xdr:cNvPr id="20" name="AutoShape 29"/>
        <xdr:cNvSpPr>
          <a:spLocks/>
        </xdr:cNvSpPr>
      </xdr:nvSpPr>
      <xdr:spPr>
        <a:xfrm>
          <a:off x="6810375" y="2809875"/>
          <a:ext cx="323850" cy="314325"/>
        </a:xfrm>
        <a:prstGeom prst="downArrow">
          <a:avLst>
            <a:gd name="adj1" fmla="val 10606"/>
            <a:gd name="adj2" fmla="val -23527"/>
          </a:avLst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85725</xdr:rowOff>
    </xdr:from>
    <xdr:to>
      <xdr:col>8</xdr:col>
      <xdr:colOff>9525</xdr:colOff>
      <xdr:row>36</xdr:row>
      <xdr:rowOff>57150</xdr:rowOff>
    </xdr:to>
    <xdr:sp>
      <xdr:nvSpPr>
        <xdr:cNvPr id="21" name="TextBox 36"/>
        <xdr:cNvSpPr txBox="1">
          <a:spLocks noChangeArrowheads="1"/>
        </xdr:cNvSpPr>
      </xdr:nvSpPr>
      <xdr:spPr>
        <a:xfrm>
          <a:off x="95250" y="4171950"/>
          <a:ext cx="4352925" cy="1790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10800" rIns="18000" bIns="10800" anchor="ctr"/>
        <a:p>
          <a:pPr algn="l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10 agosto 2009
Foglio di lavoro complementare all'unità didattica:
http://www.quadernodiepidemiologia.it/campion/ca_stie.htm
Prof. Ezio Bottarelli - Università degli Studi di Parma
ezio.bottarelli@unipr.it
</a:t>
          </a:r>
          <a:r>
            <a:rPr lang="en-US" cap="none" sz="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Questo foglio di calcolo: (a) può essere utilizzato soltanto a scopo educativo e, anche in questo caso, sotto la esclusiva responsabilità di chi lo utilizza; (b) non deve essere utilizzate a scopo clinico, diagnostico, terapeutico o di ricerca, né per qualsiasi altro sopo diverso da quello didattico; (c) non deve essere utilizzate per attività che abbiano un impatto diretto o indiretto sullo stato di salute degli animali o dell'uomo. All'Autore non può essere imputata alcuna responsabilità per danni diretti o indiretti di qualsivoglia natura causati all'utilizzatore o a terzi in conseguenza di errori, imprecisioni, omissioni, interpretazioni o utilizzo in genere di questo foglio di calcolo.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46"/>
  <sheetViews>
    <sheetView showGridLines="0" tabSelected="1" workbookViewId="0" topLeftCell="A15">
      <selection activeCell="E42" sqref="E42"/>
    </sheetView>
  </sheetViews>
  <sheetFormatPr defaultColWidth="9.140625" defaultRowHeight="12.75"/>
  <cols>
    <col min="1" max="2" width="9.140625" style="69" customWidth="1"/>
    <col min="3" max="3" width="11.00390625" style="69" customWidth="1"/>
    <col min="4" max="4" width="10.421875" style="69" customWidth="1"/>
    <col min="5" max="5" width="8.57421875" style="69" customWidth="1"/>
    <col min="6" max="6" width="9.7109375" style="69" customWidth="1"/>
    <col min="7" max="7" width="1.8515625" style="69" customWidth="1"/>
    <col min="8" max="8" width="6.7109375" style="69" customWidth="1"/>
    <col min="9" max="9" width="6.140625" style="69" customWidth="1"/>
    <col min="10" max="10" width="1.8515625" style="69" customWidth="1"/>
    <col min="11" max="11" width="6.421875" style="69" customWidth="1"/>
    <col min="12" max="12" width="9.140625" style="69" hidden="1" customWidth="1"/>
    <col min="13" max="13" width="12.57421875" style="69" hidden="1" customWidth="1"/>
    <col min="14" max="14" width="6.421875" style="69" customWidth="1"/>
    <col min="15" max="15" width="9.140625" style="69" customWidth="1"/>
    <col min="16" max="16" width="2.140625" style="69" customWidth="1"/>
    <col min="17" max="16384" width="9.140625" style="69" customWidth="1"/>
  </cols>
  <sheetData>
    <row r="1" spans="1:17" ht="15.75">
      <c r="A1" s="1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9" t="s">
        <v>32</v>
      </c>
    </row>
    <row r="2" spans="1:17" ht="12.75">
      <c r="A2" s="2"/>
      <c r="B2" s="2"/>
      <c r="C2" s="2"/>
      <c r="D2" s="2"/>
      <c r="E2" s="2"/>
      <c r="F2" s="61" t="s">
        <v>31</v>
      </c>
      <c r="G2" s="2"/>
      <c r="H2" s="2"/>
      <c r="I2" s="64"/>
      <c r="J2" s="64"/>
      <c r="K2" s="64"/>
      <c r="L2" s="64"/>
      <c r="M2" s="64"/>
      <c r="N2" s="64"/>
      <c r="O2" s="64"/>
      <c r="P2" s="64"/>
      <c r="Q2" s="9">
        <f>IF((I14-K14)&lt;=0,0,(I14-K14))</f>
        <v>5.590068083482364</v>
      </c>
    </row>
    <row r="3" spans="1:17" ht="15" customHeight="1">
      <c r="A3" s="3"/>
      <c r="B3" s="3"/>
      <c r="C3" s="4" t="s">
        <v>14</v>
      </c>
      <c r="D3" s="3"/>
      <c r="E3" s="3"/>
      <c r="F3" s="62">
        <v>88</v>
      </c>
      <c r="G3" s="3"/>
      <c r="H3" s="3"/>
      <c r="I3" s="64"/>
      <c r="J3" s="64"/>
      <c r="K3" s="64"/>
      <c r="L3" s="64"/>
      <c r="M3" s="64"/>
      <c r="N3" s="64"/>
      <c r="O3" s="64"/>
      <c r="P3" s="64"/>
      <c r="Q3" s="9">
        <f>IF((I14+K14)&gt;100,100,(I14+K14))</f>
        <v>19.409931916517635</v>
      </c>
    </row>
    <row r="4" spans="1:17" ht="15" customHeight="1">
      <c r="A4" s="3"/>
      <c r="B4" s="3"/>
      <c r="C4" s="4" t="s">
        <v>0</v>
      </c>
      <c r="D4" s="3"/>
      <c r="E4" s="3"/>
      <c r="F4" s="63">
        <v>11</v>
      </c>
      <c r="G4" s="3"/>
      <c r="H4" s="3"/>
      <c r="I4" s="64"/>
      <c r="J4" s="64"/>
      <c r="K4" s="64"/>
      <c r="L4" s="64"/>
      <c r="M4" s="64"/>
      <c r="N4" s="64"/>
      <c r="O4" s="64"/>
      <c r="P4" s="64"/>
      <c r="Q4" s="9">
        <f>IF((I15-K15)&lt;=0,0,(I15-K15))</f>
        <v>3.4190802905274857</v>
      </c>
    </row>
    <row r="5" spans="1:17" ht="12.75">
      <c r="A5" s="5"/>
      <c r="B5" s="6"/>
      <c r="C5" s="6"/>
      <c r="D5" s="6"/>
      <c r="E5" s="6"/>
      <c r="F5" s="7" t="s">
        <v>1</v>
      </c>
      <c r="G5" s="7"/>
      <c r="H5" s="8"/>
      <c r="I5" s="65" t="s">
        <v>2</v>
      </c>
      <c r="J5" s="65"/>
      <c r="K5" s="66"/>
      <c r="L5" s="64"/>
      <c r="M5" s="64"/>
      <c r="N5" s="64"/>
      <c r="O5" s="64"/>
      <c r="P5" s="64"/>
      <c r="Q5" s="9">
        <f>IF((I15+K15)&gt;100,100,(I15+K15))</f>
        <v>21.580919709472514</v>
      </c>
    </row>
    <row r="6" spans="1:15" ht="12.75">
      <c r="A6" s="58" t="s">
        <v>3</v>
      </c>
      <c r="B6" s="44"/>
      <c r="C6" s="44"/>
      <c r="D6" s="44"/>
      <c r="E6" s="45" t="s">
        <v>4</v>
      </c>
      <c r="F6" s="45">
        <f>+M6</f>
        <v>0.125</v>
      </c>
      <c r="G6" s="45"/>
      <c r="H6" s="46"/>
      <c r="I6" s="47">
        <f>+N6</f>
        <v>12.5</v>
      </c>
      <c r="J6" s="47"/>
      <c r="K6" s="67"/>
      <c r="L6" s="64"/>
      <c r="M6" s="64">
        <f>+F4/F3</f>
        <v>0.125</v>
      </c>
      <c r="N6" s="9">
        <f>+M6*100</f>
        <v>12.5</v>
      </c>
      <c r="O6" s="68"/>
    </row>
    <row r="7" spans="1:15" ht="12.75">
      <c r="A7" s="59" t="s">
        <v>5</v>
      </c>
      <c r="B7" s="48"/>
      <c r="C7" s="49"/>
      <c r="D7" s="49"/>
      <c r="E7" s="50" t="s">
        <v>6</v>
      </c>
      <c r="F7" s="51">
        <f>+M7</f>
        <v>0.125</v>
      </c>
      <c r="G7" s="51"/>
      <c r="H7" s="52"/>
      <c r="I7" s="53">
        <f>+N7</f>
        <v>12.5</v>
      </c>
      <c r="J7" s="53"/>
      <c r="K7" s="67"/>
      <c r="L7" s="64"/>
      <c r="M7" s="64">
        <f>+F4/F3</f>
        <v>0.125</v>
      </c>
      <c r="N7" s="9">
        <f>+M6*100</f>
        <v>12.5</v>
      </c>
      <c r="O7" s="68"/>
    </row>
    <row r="8" spans="1:15" ht="12.75">
      <c r="A8" s="48" t="s">
        <v>7</v>
      </c>
      <c r="B8" s="48"/>
      <c r="C8" s="49"/>
      <c r="D8" s="49"/>
      <c r="E8" s="50"/>
      <c r="F8" s="54"/>
      <c r="G8" s="54"/>
      <c r="H8" s="55"/>
      <c r="I8" s="53"/>
      <c r="J8" s="53"/>
      <c r="K8" s="67"/>
      <c r="L8" s="64"/>
      <c r="M8" s="64"/>
      <c r="N8" s="9"/>
      <c r="O8" s="68"/>
    </row>
    <row r="9" spans="1:15" ht="12.75">
      <c r="A9" s="48"/>
      <c r="B9" s="48" t="s">
        <v>8</v>
      </c>
      <c r="C9" s="49"/>
      <c r="D9" s="49"/>
      <c r="E9" s="50"/>
      <c r="F9" s="56">
        <f>+M9</f>
        <v>0.0012428977272727273</v>
      </c>
      <c r="G9" s="57"/>
      <c r="H9" s="55"/>
      <c r="I9" s="53"/>
      <c r="J9" s="53"/>
      <c r="K9" s="67"/>
      <c r="L9" s="64"/>
      <c r="M9" s="70">
        <f>(+M6*(1-M6))/F3</f>
        <v>0.0012428977272727273</v>
      </c>
      <c r="N9" s="9"/>
      <c r="O9" s="68"/>
    </row>
    <row r="10" spans="1:15" ht="12.75">
      <c r="A10" s="48"/>
      <c r="B10" s="48" t="s">
        <v>9</v>
      </c>
      <c r="C10" s="49"/>
      <c r="D10" s="49"/>
      <c r="E10" s="50"/>
      <c r="F10" s="56">
        <f>+M10</f>
        <v>0.03525475467611039</v>
      </c>
      <c r="G10" s="57"/>
      <c r="H10" s="55"/>
      <c r="I10" s="53">
        <f>+N10</f>
        <v>3.525475467611039</v>
      </c>
      <c r="J10" s="53"/>
      <c r="K10" s="67"/>
      <c r="L10" s="64"/>
      <c r="M10" s="64">
        <f>+SQRT(M9)</f>
        <v>0.03525475467611039</v>
      </c>
      <c r="N10" s="9">
        <f>+M10*100</f>
        <v>3.525475467611039</v>
      </c>
      <c r="O10" s="68"/>
    </row>
    <row r="11" spans="1:15" ht="12.75">
      <c r="A11" s="10"/>
      <c r="B11" s="10"/>
      <c r="C11" s="11"/>
      <c r="D11" s="11"/>
      <c r="E11" s="12"/>
      <c r="F11" s="14"/>
      <c r="G11" s="14"/>
      <c r="H11" s="15"/>
      <c r="I11" s="13"/>
      <c r="J11" s="13"/>
      <c r="K11" s="16"/>
      <c r="L11" s="17"/>
      <c r="M11" s="64"/>
      <c r="N11" s="9"/>
      <c r="O11" s="68"/>
    </row>
    <row r="12" spans="1:17" s="64" customFormat="1" ht="12.75">
      <c r="A12" s="60" t="s">
        <v>30</v>
      </c>
      <c r="B12" s="18"/>
      <c r="C12" s="19"/>
      <c r="D12" s="19"/>
      <c r="E12" s="20"/>
      <c r="F12" s="22">
        <f>+F7</f>
        <v>0.125</v>
      </c>
      <c r="G12" s="23" t="s">
        <v>11</v>
      </c>
      <c r="H12" s="24">
        <f>+M10</f>
        <v>0.03525475467611039</v>
      </c>
      <c r="I12" s="21">
        <f>+F12*100</f>
        <v>12.5</v>
      </c>
      <c r="J12" s="25" t="s">
        <v>11</v>
      </c>
      <c r="K12" s="26">
        <f>+H12*100</f>
        <v>3.525475467611039</v>
      </c>
      <c r="L12" s="17" t="s">
        <v>10</v>
      </c>
      <c r="M12" s="71">
        <f>+I12</f>
        <v>12.5</v>
      </c>
      <c r="N12" s="27">
        <f>+M12-K12</f>
        <v>8.974524532388962</v>
      </c>
      <c r="O12" s="13">
        <f>Q2</f>
        <v>5.590068083482364</v>
      </c>
      <c r="P12" s="2" t="s">
        <v>2</v>
      </c>
      <c r="Q12" s="2" t="s">
        <v>15</v>
      </c>
    </row>
    <row r="13" spans="1:17" s="64" customFormat="1" ht="12.75">
      <c r="A13" s="60" t="s">
        <v>12</v>
      </c>
      <c r="B13" s="18"/>
      <c r="C13" s="19"/>
      <c r="D13" s="19"/>
      <c r="E13" s="20"/>
      <c r="F13" s="22"/>
      <c r="G13" s="23"/>
      <c r="H13" s="24"/>
      <c r="I13" s="21"/>
      <c r="J13" s="25"/>
      <c r="K13" s="26"/>
      <c r="L13" s="17" t="s">
        <v>13</v>
      </c>
      <c r="M13" s="71">
        <f>100-M12</f>
        <v>87.5</v>
      </c>
      <c r="N13" s="27">
        <f>100-N12</f>
        <v>91.02547546761105</v>
      </c>
      <c r="O13" s="13">
        <f>Q3</f>
        <v>19.409931916517635</v>
      </c>
      <c r="P13" s="2" t="s">
        <v>2</v>
      </c>
      <c r="Q13" s="2" t="s">
        <v>16</v>
      </c>
    </row>
    <row r="14" spans="1:15" s="74" customFormat="1" ht="15.75" customHeight="1">
      <c r="A14" s="31"/>
      <c r="B14" s="31"/>
      <c r="C14" s="32"/>
      <c r="D14" s="31" t="s">
        <v>19</v>
      </c>
      <c r="E14" s="31"/>
      <c r="F14" s="41">
        <f>+F7</f>
        <v>0.125</v>
      </c>
      <c r="G14" s="42" t="s">
        <v>11</v>
      </c>
      <c r="H14" s="43">
        <f>zz95*M10</f>
        <v>0.06909931916517636</v>
      </c>
      <c r="I14" s="33">
        <f>F14*100</f>
        <v>12.5</v>
      </c>
      <c r="J14" s="34" t="s">
        <v>11</v>
      </c>
      <c r="K14" s="35">
        <f>H14*100</f>
        <v>6.909931916517636</v>
      </c>
      <c r="L14" s="36">
        <v>0.95</v>
      </c>
      <c r="M14" s="72">
        <f>+I14</f>
        <v>12.5</v>
      </c>
      <c r="N14" s="37">
        <f>+M14-K14</f>
        <v>5.590068083482364</v>
      </c>
      <c r="O14" s="38">
        <f>+M14+K14</f>
        <v>19.409931916517635</v>
      </c>
    </row>
    <row r="15" spans="1:17" s="74" customFormat="1" ht="18" customHeight="1">
      <c r="A15" s="31"/>
      <c r="B15" s="31"/>
      <c r="C15" s="32"/>
      <c r="D15" s="31" t="s">
        <v>20</v>
      </c>
      <c r="E15" s="31"/>
      <c r="F15" s="41">
        <f>+F7</f>
        <v>0.125</v>
      </c>
      <c r="G15" s="42" t="s">
        <v>11</v>
      </c>
      <c r="H15" s="43">
        <f>zz99*M10</f>
        <v>0.09080919709472514</v>
      </c>
      <c r="I15" s="33">
        <f>F15*100</f>
        <v>12.5</v>
      </c>
      <c r="J15" s="34" t="s">
        <v>11</v>
      </c>
      <c r="K15" s="35">
        <f>H15*100</f>
        <v>9.080919709472514</v>
      </c>
      <c r="L15" s="39" t="s">
        <v>13</v>
      </c>
      <c r="M15" s="72">
        <f>100-M14</f>
        <v>87.5</v>
      </c>
      <c r="N15" s="37">
        <f>100-N14</f>
        <v>94.40993191651764</v>
      </c>
      <c r="O15" s="73">
        <f>Q4</f>
        <v>3.4190802905274857</v>
      </c>
      <c r="P15" s="40" t="s">
        <v>2</v>
      </c>
      <c r="Q15" s="40" t="s">
        <v>17</v>
      </c>
    </row>
    <row r="16" spans="1:17" s="64" customFormat="1" ht="12.75">
      <c r="A16" s="10"/>
      <c r="B16" s="10"/>
      <c r="C16" s="11"/>
      <c r="D16" s="11"/>
      <c r="E16" s="11"/>
      <c r="F16" s="14"/>
      <c r="G16" s="14"/>
      <c r="H16" s="14"/>
      <c r="I16" s="2"/>
      <c r="J16" s="2"/>
      <c r="K16" s="17"/>
      <c r="L16" s="28">
        <v>0.99</v>
      </c>
      <c r="M16" s="71">
        <f>+I15</f>
        <v>12.5</v>
      </c>
      <c r="N16" s="27">
        <f>+I15-K15</f>
        <v>3.4190802905274857</v>
      </c>
      <c r="O16" s="13">
        <f>Q5</f>
        <v>21.580919709472514</v>
      </c>
      <c r="P16" s="2" t="s">
        <v>2</v>
      </c>
      <c r="Q16" s="2" t="s">
        <v>18</v>
      </c>
    </row>
    <row r="17" spans="1:15" ht="12.75">
      <c r="A17" s="18"/>
      <c r="B17" s="18"/>
      <c r="C17" s="18"/>
      <c r="D17" s="18"/>
      <c r="E17" s="18"/>
      <c r="F17" s="18"/>
      <c r="G17" s="18"/>
      <c r="H17" s="18"/>
      <c r="I17" s="64"/>
      <c r="J17" s="64"/>
      <c r="K17" s="64"/>
      <c r="L17" s="64" t="s">
        <v>13</v>
      </c>
      <c r="M17" s="71">
        <f>100-M16</f>
        <v>87.5</v>
      </c>
      <c r="N17" s="27">
        <f>100-N16</f>
        <v>96.58091970947251</v>
      </c>
      <c r="O17" s="27">
        <f>100-O16</f>
        <v>78.41908029052749</v>
      </c>
    </row>
    <row r="18" spans="1:14" s="64" customFormat="1" ht="12.75">
      <c r="A18" s="29"/>
      <c r="B18" s="29"/>
      <c r="C18" s="29"/>
      <c r="D18" s="29"/>
      <c r="E18" s="29"/>
      <c r="F18" s="29"/>
      <c r="G18" s="29"/>
      <c r="H18" s="29"/>
      <c r="N18" s="9"/>
    </row>
    <row r="19" spans="1:14" s="64" customFormat="1" ht="12.75">
      <c r="A19" s="75"/>
      <c r="B19" s="30"/>
      <c r="C19" s="30"/>
      <c r="D19" s="30"/>
      <c r="E19" s="30"/>
      <c r="F19" s="30"/>
      <c r="G19" s="30"/>
      <c r="H19" s="76"/>
      <c r="N19" s="9"/>
    </row>
    <row r="20" spans="1:14" s="64" customFormat="1" ht="12.75">
      <c r="A20" s="75"/>
      <c r="B20" s="30"/>
      <c r="C20" s="30"/>
      <c r="D20" s="30"/>
      <c r="E20" s="30"/>
      <c r="F20" s="30"/>
      <c r="G20" s="30"/>
      <c r="H20" s="76"/>
      <c r="N20" s="9"/>
    </row>
    <row r="21" spans="1:14" s="64" customFormat="1" ht="12.75">
      <c r="A21" s="75"/>
      <c r="B21" s="30"/>
      <c r="C21" s="30"/>
      <c r="D21" s="30"/>
      <c r="E21" s="30"/>
      <c r="F21" s="30"/>
      <c r="G21" s="30"/>
      <c r="H21" s="76"/>
      <c r="N21" s="9"/>
    </row>
    <row r="22" spans="1:14" s="64" customFormat="1" ht="12.75">
      <c r="A22" s="76"/>
      <c r="B22" s="76"/>
      <c r="C22" s="76"/>
      <c r="D22" s="76"/>
      <c r="E22" s="76"/>
      <c r="F22" s="76"/>
      <c r="G22" s="76"/>
      <c r="H22" s="76"/>
      <c r="N22" s="9"/>
    </row>
    <row r="23" spans="1:14" s="78" customFormat="1" ht="12.75">
      <c r="A23" s="75"/>
      <c r="B23" s="77"/>
      <c r="C23" s="77"/>
      <c r="D23" s="77"/>
      <c r="E23" s="77"/>
      <c r="F23" s="77"/>
      <c r="G23" s="77"/>
      <c r="H23" s="77"/>
      <c r="N23" s="9"/>
    </row>
    <row r="24" spans="1:17" s="78" customFormat="1" ht="12.75">
      <c r="A24" s="75"/>
      <c r="B24" s="77"/>
      <c r="C24" s="77"/>
      <c r="D24" s="77"/>
      <c r="E24" s="77"/>
      <c r="F24" s="77"/>
      <c r="G24" s="77"/>
      <c r="H24" s="77"/>
      <c r="N24" s="9"/>
      <c r="O24" s="80" t="s">
        <v>33</v>
      </c>
      <c r="P24" s="9"/>
      <c r="Q24" s="9">
        <v>1.96</v>
      </c>
    </row>
    <row r="25" spans="1:17" s="78" customFormat="1" ht="12.75">
      <c r="A25" s="79"/>
      <c r="N25" s="9"/>
      <c r="O25" s="80" t="s">
        <v>34</v>
      </c>
      <c r="P25" s="9"/>
      <c r="Q25" s="9">
        <v>2.5758</v>
      </c>
    </row>
    <row r="26" spans="1:17" s="78" customFormat="1" ht="12.75">
      <c r="A26" s="79"/>
      <c r="N26" s="9"/>
      <c r="O26" s="9"/>
      <c r="P26" s="9"/>
      <c r="Q26" s="9"/>
    </row>
    <row r="27" spans="1:18" ht="12" customHeight="1">
      <c r="A27" s="7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9"/>
      <c r="O27" s="9" t="s">
        <v>21</v>
      </c>
      <c r="P27" s="9"/>
      <c r="Q27" s="27">
        <f>+O12</f>
        <v>5.590068083482364</v>
      </c>
      <c r="R27" s="68"/>
    </row>
    <row r="28" spans="1:18" ht="10.5" customHeight="1">
      <c r="A28" s="79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"/>
      <c r="O28" s="9" t="s">
        <v>23</v>
      </c>
      <c r="P28" s="9"/>
      <c r="Q28" s="27">
        <f>100-Q27</f>
        <v>94.40993191651764</v>
      </c>
      <c r="R28" s="68"/>
    </row>
    <row r="29" spans="1:18" ht="9" customHeight="1">
      <c r="A29" s="79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9"/>
      <c r="O29" s="9" t="s">
        <v>22</v>
      </c>
      <c r="P29" s="9"/>
      <c r="Q29" s="27">
        <f>+O13</f>
        <v>19.409931916517635</v>
      </c>
      <c r="R29" s="68"/>
    </row>
    <row r="30" spans="1:18" ht="9.75" customHeight="1">
      <c r="A30" s="79"/>
      <c r="B30" s="7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9"/>
      <c r="O30" s="9" t="s">
        <v>25</v>
      </c>
      <c r="P30" s="9"/>
      <c r="Q30" s="27">
        <f>100-Q29</f>
        <v>80.59006808348236</v>
      </c>
      <c r="R30" s="68"/>
    </row>
    <row r="31" spans="14:17" ht="12.75">
      <c r="N31" s="9"/>
      <c r="O31" s="9"/>
      <c r="P31" s="9"/>
      <c r="Q31" s="9"/>
    </row>
    <row r="32" spans="14:17" ht="12.75">
      <c r="N32" s="9"/>
      <c r="O32" s="9"/>
      <c r="P32" s="9"/>
      <c r="Q32" s="9"/>
    </row>
    <row r="33" spans="14:17" ht="12.75">
      <c r="N33" s="9"/>
      <c r="O33" s="9" t="s">
        <v>24</v>
      </c>
      <c r="P33" s="9"/>
      <c r="Q33" s="27">
        <f>+O15</f>
        <v>3.4190802905274857</v>
      </c>
    </row>
    <row r="34" spans="14:17" ht="12.75">
      <c r="N34" s="9"/>
      <c r="O34" s="9" t="s">
        <v>26</v>
      </c>
      <c r="P34" s="9"/>
      <c r="Q34" s="27">
        <f>100-Q33</f>
        <v>96.58091970947251</v>
      </c>
    </row>
    <row r="35" spans="14:17" ht="12.75">
      <c r="N35" s="9"/>
      <c r="O35" s="9" t="s">
        <v>27</v>
      </c>
      <c r="P35" s="9"/>
      <c r="Q35" s="27">
        <f>+O16</f>
        <v>21.580919709472514</v>
      </c>
    </row>
    <row r="36" spans="15:17" ht="12.75">
      <c r="O36" s="9" t="s">
        <v>28</v>
      </c>
      <c r="P36" s="9"/>
      <c r="Q36" s="27">
        <f>100-Q35</f>
        <v>78.41908029052749</v>
      </c>
    </row>
    <row r="37" spans="15:17" ht="12.75">
      <c r="O37" s="9"/>
      <c r="P37" s="9"/>
      <c r="Q37" s="9"/>
    </row>
    <row r="38" spans="15:17" ht="12.75">
      <c r="O38" s="9"/>
      <c r="P38" s="9"/>
      <c r="Q38" s="9"/>
    </row>
    <row r="39" spans="15:17" ht="12.75">
      <c r="O39" s="9"/>
      <c r="P39" s="9"/>
      <c r="Q39" s="9"/>
    </row>
    <row r="40" spans="15:17" ht="12.75">
      <c r="O40" s="9"/>
      <c r="P40" s="9"/>
      <c r="Q40" s="9"/>
    </row>
    <row r="41" spans="15:17" ht="12.75">
      <c r="O41" s="9"/>
      <c r="P41" s="9"/>
      <c r="Q41" s="9"/>
    </row>
    <row r="42" spans="15:17" ht="12.75">
      <c r="O42" s="9"/>
      <c r="P42" s="9"/>
      <c r="Q42" s="9"/>
    </row>
    <row r="43" spans="15:17" ht="12.75">
      <c r="O43" s="9"/>
      <c r="P43" s="9"/>
      <c r="Q43" s="9"/>
    </row>
    <row r="44" spans="15:17" ht="12.75">
      <c r="O44" s="9"/>
      <c r="P44" s="9"/>
      <c r="Q44" s="9"/>
    </row>
    <row r="45" spans="15:17" ht="12.75">
      <c r="O45" s="9"/>
      <c r="P45" s="9"/>
      <c r="Q45" s="9"/>
    </row>
    <row r="46" spans="15:17" ht="12.75">
      <c r="O46" s="9"/>
      <c r="P46" s="9"/>
      <c r="Q46" s="9"/>
    </row>
  </sheetData>
  <printOptions/>
  <pageMargins left="0.75" right="0.75" top="1" bottom="1" header="0.5" footer="0.5"/>
  <pageSetup horizontalDpi="300" verticalDpi="300" orientation="portrait" paperSize="9" r:id="rId4"/>
  <ignoredErrors>
    <ignoredError sqref="N13 N16 Q29 Q35" formula="1"/>
  </ignoredErrors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 </cp:lastModifiedBy>
  <dcterms:created xsi:type="dcterms:W3CDTF">1999-11-04T11:31:04Z</dcterms:created>
  <dcterms:modified xsi:type="dcterms:W3CDTF">2009-08-09T06:32:46Z</dcterms:modified>
  <cp:category/>
  <cp:version/>
  <cp:contentType/>
  <cp:contentStatus/>
</cp:coreProperties>
</file>